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200" activeTab="1"/>
  </bookViews>
  <sheets>
    <sheet name="Title" sheetId="3" r:id="rId1"/>
    <sheet name="GHG emissions &amp; Energy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2" l="1"/>
  <c r="H41" i="2"/>
  <c r="E30" i="2" l="1"/>
  <c r="E27" i="2" l="1"/>
  <c r="E44" i="2" s="1"/>
  <c r="F17" i="2"/>
  <c r="E49" i="2"/>
  <c r="E22" i="2"/>
  <c r="E9" i="2" s="1"/>
  <c r="E17" i="2"/>
  <c r="E14" i="2"/>
  <c r="E10" i="2"/>
  <c r="E7" i="2" l="1"/>
  <c r="E45" i="2"/>
  <c r="E8" i="2"/>
  <c r="H49" i="2"/>
  <c r="H40" i="2" s="1"/>
  <c r="G49" i="2"/>
  <c r="G40" i="2" s="1"/>
  <c r="F49" i="2"/>
  <c r="H39" i="2"/>
  <c r="G39" i="2"/>
  <c r="H30" i="2"/>
  <c r="H27" i="2" s="1"/>
  <c r="G30" i="2"/>
  <c r="F30" i="2"/>
  <c r="F27" i="2" s="1"/>
  <c r="G27" i="2"/>
  <c r="G45" i="2" s="1"/>
  <c r="F22" i="2"/>
  <c r="F9" i="2" s="1"/>
  <c r="H14" i="2"/>
  <c r="G14" i="2"/>
  <c r="F14" i="2"/>
  <c r="H10" i="2"/>
  <c r="G10" i="2"/>
  <c r="F10" i="2"/>
  <c r="E41" i="2" l="1"/>
  <c r="E40" i="2"/>
  <c r="E36" i="2"/>
  <c r="E38" i="2"/>
  <c r="E37" i="2"/>
  <c r="F8" i="2"/>
  <c r="F44" i="2"/>
  <c r="F45" i="2"/>
  <c r="E39" i="2"/>
  <c r="H7" i="2"/>
  <c r="G7" i="2"/>
  <c r="F7" i="2"/>
  <c r="H45" i="2"/>
  <c r="H44" i="2"/>
  <c r="F39" i="2"/>
  <c r="G44" i="2"/>
  <c r="G37" i="2" l="1"/>
  <c r="G38" i="2"/>
  <c r="H37" i="2"/>
  <c r="H38" i="2"/>
  <c r="F36" i="2"/>
  <c r="F37" i="2"/>
  <c r="F38" i="2"/>
  <c r="F41" i="2"/>
  <c r="F40" i="2"/>
  <c r="H36" i="2"/>
  <c r="G36" i="2"/>
</calcChain>
</file>

<file path=xl/sharedStrings.xml><?xml version="1.0" encoding="utf-8"?>
<sst xmlns="http://schemas.openxmlformats.org/spreadsheetml/2006/main" count="91" uniqueCount="65">
  <si>
    <t xml:space="preserve"> </t>
  </si>
  <si>
    <t>1.0</t>
  </si>
  <si>
    <t>Датабук по Выбросам ПГ и Энергопотреблению</t>
  </si>
  <si>
    <t>Дата обновления</t>
  </si>
  <si>
    <t>Версия документа</t>
  </si>
  <si>
    <t>Границы организации</t>
  </si>
  <si>
    <t>Евразийский банк развития, ЕАБР</t>
  </si>
  <si>
    <t>Период (год)</t>
  </si>
  <si>
    <t>Охват 1 &amp; Охват 2 (2020, 2021,2022), Охват 3 &amp; Охват 4 (2022-2023)</t>
  </si>
  <si>
    <t>База Данных по Выбросам Парниковых Газов и Энергопотреблению</t>
  </si>
  <si>
    <t>Индикатор</t>
  </si>
  <si>
    <t>Единицы измерения</t>
  </si>
  <si>
    <t>Выбросы парниковых газов (ПГ)</t>
  </si>
  <si>
    <t>Общий объем выбросов ПГ (Охват 1 + Охват 2)</t>
  </si>
  <si>
    <r>
      <t>тСО</t>
    </r>
    <r>
      <rPr>
        <vertAlign val="subscript"/>
        <sz val="9"/>
        <color rgb="FF000000"/>
        <rFont val="Calibri"/>
        <family val="2"/>
        <charset val="204"/>
        <scheme val="minor"/>
      </rPr>
      <t>2</t>
    </r>
    <r>
      <rPr>
        <sz val="9"/>
        <color rgb="FF000000"/>
        <rFont val="Calibri"/>
        <family val="2"/>
        <scheme val="minor"/>
      </rPr>
      <t>-экв</t>
    </r>
  </si>
  <si>
    <t xml:space="preserve">Общий объем выбросов ПГ (Охват 1 + Охват 2 + Охват 3) </t>
  </si>
  <si>
    <t>Предотвращенные и сокращенные выбросы (Охват 4)</t>
  </si>
  <si>
    <t>Прямые выбросы ЕАБР (Охват 1)</t>
  </si>
  <si>
    <t>Хладагенты</t>
  </si>
  <si>
    <t>Сжигание мобильного топлива</t>
  </si>
  <si>
    <t>Сжигание стационарного топлива</t>
  </si>
  <si>
    <t>Электроэнергия из сети</t>
  </si>
  <si>
    <t>Центральное отопление</t>
  </si>
  <si>
    <t>Прочие косвенные выбросы (Охват 3)</t>
  </si>
  <si>
    <t>Предотвращенные выбросы</t>
  </si>
  <si>
    <t>Сокращенные выбросы</t>
  </si>
  <si>
    <t>Энергия</t>
  </si>
  <si>
    <t>Общее потребление энергии</t>
  </si>
  <si>
    <t>кВтч</t>
  </si>
  <si>
    <t>Электроэнергия, приобретенная для потребления</t>
  </si>
  <si>
    <t>Тепловая энергия, приобретенная для потребления</t>
  </si>
  <si>
    <t>Первичное потребление ископаемого топлива</t>
  </si>
  <si>
    <t>Потребление дизельного топлива резервными генераторами</t>
  </si>
  <si>
    <t>Потребление дизельного топлива транспортом</t>
  </si>
  <si>
    <t>Потребление бензина транспортом</t>
  </si>
  <si>
    <t>Общий объем выбросов ПГ (Охват 1 + Охват 2) на одного сотрудника</t>
  </si>
  <si>
    <r>
      <t>т СО</t>
    </r>
    <r>
      <rPr>
        <vertAlign val="subscript"/>
        <sz val="9"/>
        <color rgb="FF000000"/>
        <rFont val="Calibri"/>
        <family val="2"/>
        <charset val="204"/>
        <scheme val="minor"/>
      </rPr>
      <t>2</t>
    </r>
    <r>
      <rPr>
        <sz val="9"/>
        <color rgb="FF000000"/>
        <rFont val="Calibri"/>
        <family val="2"/>
        <scheme val="minor"/>
      </rPr>
      <t>-экв / сотрудник</t>
    </r>
  </si>
  <si>
    <t>Общий объем выбросов ПГ (Охват 1 + Охват 2) на выручку</t>
  </si>
  <si>
    <r>
      <t>т СО</t>
    </r>
    <r>
      <rPr>
        <vertAlign val="subscript"/>
        <sz val="9"/>
        <color rgb="FF000000"/>
        <rFont val="Calibri"/>
        <family val="2"/>
        <charset val="204"/>
      </rPr>
      <t>2</t>
    </r>
    <r>
      <rPr>
        <sz val="9"/>
        <color rgb="FF000000"/>
        <rFont val="Calibri"/>
        <family val="2"/>
      </rPr>
      <t>-экв / 1 млн долл. США выручки</t>
    </r>
  </si>
  <si>
    <t>Общий объем выбросов ПГ (Охват 1 + Охват 2) на текущий инвестиционный портфель</t>
  </si>
  <si>
    <t>Общий объем выбросов ПГ (Охват 1 + Охват 2 + Охват 3) на одного сотрудника</t>
  </si>
  <si>
    <t>Общий объем выбросов ПГ (Охват 1 + Охват 2 + Охват 3) на выручку</t>
  </si>
  <si>
    <t>Общий объем выбросов ПГ (Охват 1 + Охват 2 + Охват 3) на текущий инвестиционный портфель</t>
  </si>
  <si>
    <t>Удельное энергопотребления</t>
  </si>
  <si>
    <t>Энергопотребление на одного сотрудника</t>
  </si>
  <si>
    <t>кВт/ч / сотрудник</t>
  </si>
  <si>
    <t>Энергопотребление на выручку</t>
  </si>
  <si>
    <t>кВтч / 1 млн долл. США выручки</t>
  </si>
  <si>
    <t>Дополнительные показатели для расчета углеродоемкости</t>
  </si>
  <si>
    <t>Количество сотрудников</t>
  </si>
  <si>
    <t>сотрудник</t>
  </si>
  <si>
    <t>Годовая выручка**</t>
  </si>
  <si>
    <t>млн долл. США</t>
  </si>
  <si>
    <t>Заметки</t>
  </si>
  <si>
    <t>Потребление электроэнергии и тепла (Охват 2)*</t>
  </si>
  <si>
    <t>Категория 6: Деловые поездки</t>
  </si>
  <si>
    <t>Категория 5: Образующиеся отходы</t>
  </si>
  <si>
    <t>Категория 7: Поездки сотрудников на работу</t>
  </si>
  <si>
    <t>Категория 15: Инвестиции</t>
  </si>
  <si>
    <t>л</t>
  </si>
  <si>
    <t>Удельные выбросы паниковых газов</t>
  </si>
  <si>
    <r>
      <t>т СО</t>
    </r>
    <r>
      <rPr>
        <vertAlign val="subscript"/>
        <sz val="9"/>
        <color rgb="FF000000"/>
        <rFont val="Calibri"/>
        <family val="2"/>
        <charset val="204"/>
      </rPr>
      <t>2</t>
    </r>
    <r>
      <rPr>
        <sz val="9"/>
        <color rgb="FF000000"/>
        <rFont val="Calibri"/>
        <family val="2"/>
      </rPr>
      <t>-экв / 1 млн долл. США ТИП</t>
    </r>
  </si>
  <si>
    <t>Текущий инвестиционный портфель (ТИП)**</t>
  </si>
  <si>
    <t>** Источник: МСФО финансовая отчетность. ЕВРАЗИЙСКИЙ БАНК РАЗВИТИЯ 2022, 2023</t>
  </si>
  <si>
    <t>* Увеличение выбросов Охвата 2 в 2023 году по сравнению с 2022 годом связано в основном с включением офисов, находящихся в аренде, в границы учета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</si>
</sst>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;_(\(#,##0\);&quot;—&quot;;\(@\)"/>
    <numFmt numFmtId="166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4"/>
      <color rgb="FFEE272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color rgb="FF00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i/>
      <sz val="9"/>
      <color theme="1"/>
      <name val="Calibri"/>
      <family val="2"/>
      <charset val="204"/>
      <scheme val="minor"/>
    </font>
    <font>
      <sz val="9"/>
      <color theme="1"/>
      <name val="Arial Narrow"/>
      <family val="2"/>
      <charset val="204"/>
    </font>
    <font>
      <sz val="9"/>
      <name val="Arial Narrow"/>
      <family val="2"/>
      <charset val="204"/>
    </font>
    <font>
      <sz val="11"/>
      <color theme="1"/>
      <name val="Calibri"/>
      <family val="2"/>
      <scheme val="minor"/>
    </font>
    <font>
      <vertAlign val="subscript"/>
      <sz val="9"/>
      <color rgb="FF000000"/>
      <name val="Calibri"/>
      <family val="2"/>
      <charset val="204"/>
      <scheme val="minor"/>
    </font>
    <font>
      <vertAlign val="subscript"/>
      <sz val="9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58800012207406E-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</borders>
  <cellStyleXfs count="5">
    <xf numFmtId="0" fontId="0" fillId="0" borderId="0"/>
    <xf numFmtId="164" fontId="2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05">
    <xf numFmtId="0" fontId="0" fillId="0" borderId="0" xfId="0"/>
    <xf numFmtId="0" fontId="0" fillId="0" borderId="0" xfId="0" applyFont="1" applyAlignment="1"/>
    <xf numFmtId="0" fontId="0" fillId="0" borderId="0" xfId="0" applyFont="1"/>
    <xf numFmtId="0" fontId="2" fillId="0" borderId="0" xfId="2" applyFont="1" applyAlignment="1"/>
    <xf numFmtId="0" fontId="3" fillId="0" borderId="0" xfId="2" applyFont="1" applyAlignment="1"/>
    <xf numFmtId="0" fontId="4" fillId="0" borderId="1" xfId="2" applyFont="1" applyBorder="1" applyAlignment="1">
      <alignment horizontal="left" vertical="top"/>
    </xf>
    <xf numFmtId="0" fontId="5" fillId="0" borderId="1" xfId="2" applyFont="1" applyBorder="1" applyAlignment="1">
      <alignment horizontal="left" vertical="top"/>
    </xf>
    <xf numFmtId="0" fontId="5" fillId="0" borderId="1" xfId="2" applyFont="1" applyFill="1" applyBorder="1" applyAlignment="1">
      <alignment horizontal="right" vertical="top"/>
    </xf>
    <xf numFmtId="0" fontId="6" fillId="0" borderId="0" xfId="2" applyFont="1" applyAlignment="1">
      <alignment horizontal="left" vertical="top"/>
    </xf>
    <xf numFmtId="0" fontId="5" fillId="0" borderId="0" xfId="2" applyFont="1" applyAlignment="1">
      <alignment horizontal="left" vertical="top"/>
    </xf>
    <xf numFmtId="165" fontId="5" fillId="0" borderId="0" xfId="2" applyNumberFormat="1" applyFont="1" applyFill="1" applyAlignment="1">
      <alignment horizontal="right" vertical="top"/>
    </xf>
    <xf numFmtId="0" fontId="7" fillId="0" borderId="0" xfId="0" applyFont="1"/>
    <xf numFmtId="164" fontId="0" fillId="0" borderId="0" xfId="0" applyNumberFormat="1"/>
    <xf numFmtId="164" fontId="7" fillId="0" borderId="0" xfId="1" applyFont="1" applyFill="1" applyAlignment="1">
      <alignment horizontal="righ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right" vertical="top"/>
    </xf>
    <xf numFmtId="0" fontId="7" fillId="0" borderId="0" xfId="0" applyFont="1" applyFill="1" applyAlignment="1">
      <alignment horizontal="right" vertical="top"/>
    </xf>
    <xf numFmtId="0" fontId="0" fillId="2" borderId="0" xfId="0" applyFont="1" applyFill="1"/>
    <xf numFmtId="0" fontId="0" fillId="2" borderId="0" xfId="0" applyFill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13" fillId="3" borderId="0" xfId="0" applyFont="1" applyFill="1" applyBorder="1"/>
    <xf numFmtId="0" fontId="0" fillId="3" borderId="0" xfId="0" applyFill="1" applyBorder="1"/>
    <xf numFmtId="0" fontId="0" fillId="2" borderId="6" xfId="0" applyFill="1" applyBorder="1"/>
    <xf numFmtId="0" fontId="0" fillId="2" borderId="0" xfId="0" applyFill="1" applyBorder="1"/>
    <xf numFmtId="0" fontId="14" fillId="3" borderId="7" xfId="0" applyFont="1" applyFill="1" applyBorder="1"/>
    <xf numFmtId="0" fontId="14" fillId="2" borderId="0" xfId="0" applyFont="1" applyFill="1" applyBorder="1"/>
    <xf numFmtId="0" fontId="14" fillId="2" borderId="7" xfId="0" applyFont="1" applyFill="1" applyBorder="1"/>
    <xf numFmtId="0" fontId="14" fillId="2" borderId="6" xfId="0" applyFont="1" applyFill="1" applyBorder="1"/>
    <xf numFmtId="0" fontId="14" fillId="2" borderId="0" xfId="0" applyFont="1" applyFill="1"/>
    <xf numFmtId="49" fontId="15" fillId="2" borderId="7" xfId="0" applyNumberFormat="1" applyFont="1" applyFill="1" applyBorder="1"/>
    <xf numFmtId="0" fontId="0" fillId="2" borderId="8" xfId="0" applyFill="1" applyBorder="1"/>
    <xf numFmtId="0" fontId="14" fillId="2" borderId="9" xfId="0" applyFont="1" applyFill="1" applyBorder="1"/>
    <xf numFmtId="0" fontId="0" fillId="2" borderId="10" xfId="0" applyFill="1" applyBorder="1"/>
    <xf numFmtId="0" fontId="14" fillId="2" borderId="3" xfId="0" applyFont="1" applyFill="1" applyBorder="1"/>
    <xf numFmtId="0" fontId="14" fillId="2" borderId="4" xfId="0" applyFont="1" applyFill="1" applyBorder="1"/>
    <xf numFmtId="0" fontId="14" fillId="2" borderId="10" xfId="0" applyFont="1" applyFill="1" applyBorder="1"/>
    <xf numFmtId="166" fontId="7" fillId="0" borderId="0" xfId="1" applyNumberFormat="1" applyFont="1" applyFill="1" applyBorder="1" applyAlignment="1">
      <alignment horizontal="right" vertical="top"/>
    </xf>
    <xf numFmtId="166" fontId="5" fillId="0" borderId="0" xfId="1" applyNumberFormat="1" applyFont="1" applyFill="1" applyBorder="1" applyAlignment="1">
      <alignment horizontal="right" vertical="top"/>
    </xf>
    <xf numFmtId="166" fontId="9" fillId="0" borderId="0" xfId="1" applyNumberFormat="1" applyFont="1" applyFill="1" applyBorder="1" applyAlignment="1">
      <alignment horizontal="right" vertical="top"/>
    </xf>
    <xf numFmtId="0" fontId="17" fillId="0" borderId="0" xfId="3" applyFont="1" applyFill="1" applyAlignment="1">
      <alignment horizontal="left" vertical="top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166" fontId="19" fillId="0" borderId="0" xfId="1" applyNumberFormat="1" applyFont="1" applyFill="1" applyAlignment="1">
      <alignment horizontal="right" vertical="top"/>
    </xf>
    <xf numFmtId="166" fontId="7" fillId="3" borderId="0" xfId="1" applyNumberFormat="1" applyFont="1" applyFill="1" applyBorder="1" applyAlignment="1">
      <alignment horizontal="right" vertical="top"/>
    </xf>
    <xf numFmtId="0" fontId="16" fillId="0" borderId="0" xfId="4" applyFont="1" applyAlignment="1"/>
    <xf numFmtId="0" fontId="5" fillId="0" borderId="0" xfId="4" applyFont="1" applyAlignment="1">
      <alignment horizontal="left" vertical="top"/>
    </xf>
    <xf numFmtId="0" fontId="7" fillId="0" borderId="0" xfId="4" applyFont="1" applyAlignment="1">
      <alignment horizontal="left" vertical="top"/>
    </xf>
    <xf numFmtId="0" fontId="17" fillId="0" borderId="0" xfId="4" applyFont="1" applyFill="1" applyBorder="1" applyAlignment="1">
      <alignment horizontal="left" vertical="top" indent="1"/>
    </xf>
    <xf numFmtId="0" fontId="5" fillId="0" borderId="0" xfId="4" applyFont="1" applyFill="1" applyBorder="1" applyAlignment="1">
      <alignment horizontal="left" vertical="top"/>
    </xf>
    <xf numFmtId="0" fontId="5" fillId="0" borderId="0" xfId="4" applyFont="1" applyFill="1" applyBorder="1" applyAlignment="1">
      <alignment horizontal="left" vertical="top" indent="2"/>
    </xf>
    <xf numFmtId="0" fontId="5" fillId="0" borderId="0" xfId="4" applyFont="1" applyFill="1" applyAlignment="1">
      <alignment horizontal="left" vertical="top"/>
    </xf>
    <xf numFmtId="0" fontId="5" fillId="0" borderId="0" xfId="4" applyFont="1" applyFill="1" applyAlignment="1">
      <alignment horizontal="left" vertical="top" indent="2"/>
    </xf>
    <xf numFmtId="0" fontId="17" fillId="0" borderId="0" xfId="4" applyFont="1" applyFill="1" applyAlignment="1">
      <alignment horizontal="left" vertical="top"/>
    </xf>
    <xf numFmtId="0" fontId="5" fillId="0" borderId="0" xfId="4" applyFont="1" applyFill="1" applyAlignment="1">
      <alignment horizontal="left" vertical="top" indent="3"/>
    </xf>
    <xf numFmtId="0" fontId="8" fillId="0" borderId="0" xfId="4" applyFont="1" applyFill="1" applyAlignment="1">
      <alignment horizontal="left" vertical="top"/>
    </xf>
    <xf numFmtId="0" fontId="9" fillId="0" borderId="0" xfId="4" applyFont="1" applyFill="1" applyAlignment="1">
      <alignment horizontal="left" vertical="top"/>
    </xf>
    <xf numFmtId="0" fontId="9" fillId="0" borderId="0" xfId="4" applyFont="1" applyFill="1" applyAlignment="1">
      <alignment horizontal="left" vertical="top" indent="1"/>
    </xf>
    <xf numFmtId="0" fontId="10" fillId="0" borderId="0" xfId="4" applyFont="1" applyFill="1" applyAlignment="1">
      <alignment horizontal="left" vertical="top"/>
    </xf>
    <xf numFmtId="0" fontId="11" fillId="0" borderId="0" xfId="4" applyFont="1" applyFill="1" applyAlignment="1">
      <alignment horizontal="right" vertical="top"/>
    </xf>
    <xf numFmtId="0" fontId="9" fillId="0" borderId="0" xfId="4" applyFont="1" applyAlignment="1">
      <alignment horizontal="left" vertical="top"/>
    </xf>
    <xf numFmtId="166" fontId="5" fillId="0" borderId="0" xfId="1" applyNumberFormat="1" applyFont="1" applyFill="1" applyBorder="1" applyAlignment="1">
      <alignment horizontal="left" vertical="top"/>
    </xf>
    <xf numFmtId="166" fontId="5" fillId="0" borderId="0" xfId="1" applyNumberFormat="1" applyFont="1" applyFill="1" applyAlignment="1">
      <alignment horizontal="left" vertical="top"/>
    </xf>
    <xf numFmtId="166" fontId="10" fillId="0" borderId="0" xfId="1" applyNumberFormat="1" applyFont="1" applyFill="1" applyAlignment="1">
      <alignment horizontal="left" vertical="top"/>
    </xf>
    <xf numFmtId="166" fontId="7" fillId="0" borderId="0" xfId="1" applyNumberFormat="1" applyFont="1" applyFill="1" applyAlignment="1">
      <alignment horizontal="left" vertical="top"/>
    </xf>
    <xf numFmtId="0" fontId="0" fillId="0" borderId="0" xfId="0" applyFont="1" applyFill="1" applyAlignment="1"/>
    <xf numFmtId="0" fontId="2" fillId="0" borderId="0" xfId="2" applyFont="1" applyFill="1" applyAlignment="1"/>
    <xf numFmtId="0" fontId="3" fillId="0" borderId="0" xfId="2" applyFont="1" applyFill="1" applyAlignment="1"/>
    <xf numFmtId="0" fontId="5" fillId="0" borderId="0" xfId="2" applyFont="1" applyFill="1" applyAlignment="1">
      <alignment horizontal="left" vertical="top"/>
    </xf>
    <xf numFmtId="0" fontId="0" fillId="0" borderId="0" xfId="0" applyFont="1" applyFill="1"/>
    <xf numFmtId="0" fontId="21" fillId="0" borderId="0" xfId="0" quotePrefix="1" applyFont="1" applyFill="1" applyAlignment="1">
      <alignment horizontal="left" vertical="top" wrapText="1"/>
    </xf>
    <xf numFmtId="0" fontId="21" fillId="0" borderId="0" xfId="0" quotePrefix="1" applyFont="1" applyFill="1" applyAlignment="1">
      <alignment wrapText="1"/>
    </xf>
    <xf numFmtId="166" fontId="5" fillId="2" borderId="0" xfId="1" applyNumberFormat="1" applyFont="1" applyFill="1" applyAlignment="1">
      <alignment horizontal="left" vertical="top"/>
    </xf>
    <xf numFmtId="166" fontId="7" fillId="2" borderId="0" xfId="1" applyNumberFormat="1" applyFont="1" applyFill="1" applyBorder="1" applyAlignment="1">
      <alignment horizontal="right" vertical="top"/>
    </xf>
    <xf numFmtId="166" fontId="5" fillId="2" borderId="0" xfId="1" applyNumberFormat="1" applyFont="1" applyFill="1" applyBorder="1" applyAlignment="1">
      <alignment horizontal="left" vertical="top"/>
    </xf>
    <xf numFmtId="2" fontId="7" fillId="0" borderId="0" xfId="1" applyNumberFormat="1" applyFont="1" applyFill="1" applyAlignment="1">
      <alignment horizontal="right" vertical="top"/>
    </xf>
    <xf numFmtId="166" fontId="17" fillId="2" borderId="0" xfId="1" applyNumberFormat="1" applyFont="1" applyFill="1" applyBorder="1" applyAlignment="1">
      <alignment horizontal="right" vertical="top"/>
    </xf>
    <xf numFmtId="14" fontId="14" fillId="2" borderId="7" xfId="0" applyNumberFormat="1" applyFont="1" applyFill="1" applyBorder="1"/>
    <xf numFmtId="0" fontId="5" fillId="2" borderId="0" xfId="4" applyFont="1" applyFill="1" applyAlignment="1">
      <alignment horizontal="left" vertical="top" indent="2"/>
    </xf>
    <xf numFmtId="0" fontId="5" fillId="2" borderId="0" xfId="4" applyFont="1" applyFill="1" applyBorder="1" applyAlignment="1">
      <alignment horizontal="left" vertical="top"/>
    </xf>
    <xf numFmtId="164" fontId="5" fillId="2" borderId="0" xfId="1" applyNumberFormat="1" applyFont="1" applyFill="1" applyBorder="1" applyAlignment="1">
      <alignment horizontal="left" vertical="top"/>
    </xf>
    <xf numFmtId="164" fontId="7" fillId="2" borderId="0" xfId="1" applyNumberFormat="1" applyFont="1" applyFill="1" applyBorder="1" applyAlignment="1">
      <alignment horizontal="right" vertical="top"/>
    </xf>
    <xf numFmtId="0" fontId="5" fillId="2" borderId="0" xfId="4" applyFont="1" applyFill="1" applyBorder="1" applyAlignment="1">
      <alignment horizontal="left" vertical="top" indent="2"/>
    </xf>
    <xf numFmtId="0" fontId="17" fillId="2" borderId="0" xfId="4" applyFont="1" applyFill="1" applyAlignment="1">
      <alignment horizontal="left" vertical="top" indent="1"/>
    </xf>
    <xf numFmtId="166" fontId="5" fillId="0" borderId="0" xfId="4" applyNumberFormat="1" applyFont="1" applyFill="1" applyAlignment="1">
      <alignment horizontal="left" vertical="top"/>
    </xf>
    <xf numFmtId="0" fontId="12" fillId="2" borderId="0" xfId="4" applyFont="1" applyFill="1" applyAlignment="1">
      <alignment horizontal="left" vertical="top"/>
    </xf>
    <xf numFmtId="0" fontId="5" fillId="2" borderId="0" xfId="4" applyFont="1" applyFill="1" applyAlignment="1">
      <alignment horizontal="left" vertical="top"/>
    </xf>
    <xf numFmtId="166" fontId="7" fillId="2" borderId="0" xfId="1" applyNumberFormat="1" applyFont="1" applyFill="1" applyAlignment="1">
      <alignment horizontal="right" vertical="top"/>
    </xf>
    <xf numFmtId="0" fontId="18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left" vertical="top"/>
    </xf>
    <xf numFmtId="0" fontId="20" fillId="2" borderId="0" xfId="0" applyFont="1" applyFill="1" applyAlignment="1">
      <alignment horizontal="left" vertical="top"/>
    </xf>
    <xf numFmtId="2" fontId="0" fillId="0" borderId="0" xfId="0" applyNumberFormat="1"/>
    <xf numFmtId="2" fontId="0" fillId="0" borderId="0" xfId="0" applyNumberFormat="1" applyFont="1"/>
    <xf numFmtId="0" fontId="21" fillId="2" borderId="0" xfId="0" applyFont="1" applyFill="1" applyAlignment="1">
      <alignment horizontal="left" vertical="top"/>
    </xf>
    <xf numFmtId="0" fontId="21" fillId="2" borderId="0" xfId="0" applyFont="1" applyFill="1" applyAlignment="1">
      <alignment horizontal="left" vertical="top" wrapText="1"/>
    </xf>
    <xf numFmtId="0" fontId="22" fillId="2" borderId="0" xfId="0" applyFont="1" applyFill="1" applyAlignment="1">
      <alignment horizontal="left" vertical="top" wrapText="1"/>
    </xf>
    <xf numFmtId="0" fontId="21" fillId="2" borderId="0" xfId="0" quotePrefix="1" applyFont="1" applyFill="1" applyAlignment="1">
      <alignment horizontal="left" vertical="top"/>
    </xf>
    <xf numFmtId="0" fontId="21" fillId="2" borderId="0" xfId="0" quotePrefix="1" applyFont="1" applyFill="1" applyAlignment="1">
      <alignment horizontal="left" vertical="top" wrapText="1"/>
    </xf>
    <xf numFmtId="0" fontId="9" fillId="0" borderId="0" xfId="4" applyFont="1" applyFill="1" applyAlignment="1">
      <alignment horizontal="left" vertical="top" wrapText="1"/>
    </xf>
    <xf numFmtId="0" fontId="5" fillId="0" borderId="0" xfId="4" applyFont="1" applyFill="1" applyAlignment="1">
      <alignment horizontal="left" vertical="top" wrapText="1"/>
    </xf>
    <xf numFmtId="0" fontId="19" fillId="0" borderId="0" xfId="3" applyFont="1" applyFill="1" applyAlignment="1">
      <alignment horizontal="left" vertical="top" wrapText="1"/>
    </xf>
    <xf numFmtId="0" fontId="17" fillId="0" borderId="0" xfId="3" applyFont="1" applyFill="1" applyAlignment="1">
      <alignment horizontal="left" vertical="top" wrapText="1"/>
    </xf>
    <xf numFmtId="0" fontId="7" fillId="0" borderId="0" xfId="0" applyFont="1" applyFill="1" applyAlignment="1">
      <alignment horizontal="center" vertical="top" wrapText="1"/>
    </xf>
  </cellXfs>
  <cellStyles count="5">
    <cellStyle name="Normal 2 2" xfId="2"/>
    <cellStyle name="Normal 2 2 2" xfId="4"/>
    <cellStyle name="Normal 2 3" xfId="3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3"/>
  <sheetViews>
    <sheetView zoomScale="115" zoomScaleNormal="115" workbookViewId="0">
      <selection activeCell="K15" sqref="K15"/>
    </sheetView>
  </sheetViews>
  <sheetFormatPr defaultColWidth="0" defaultRowHeight="14.65" customHeight="1" zeroHeight="1" x14ac:dyDescent="0.35"/>
  <cols>
    <col min="1" max="4" width="8.7265625" style="18" customWidth="1"/>
    <col min="5" max="5" width="10.26953125" style="18" customWidth="1"/>
    <col min="6" max="9" width="8.7265625" style="18" customWidth="1"/>
    <col min="10" max="10" width="11.1796875" style="18" customWidth="1"/>
    <col min="11" max="17" width="8.7265625" style="18" customWidth="1"/>
    <col min="18" max="24" width="8.7265625" style="18" hidden="1" customWidth="1"/>
    <col min="25" max="25" width="30.7265625" style="18" hidden="1" customWidth="1"/>
    <col min="26" max="16384" width="0" style="18" hidden="1"/>
  </cols>
  <sheetData>
    <row r="1" spans="1:24" customFormat="1" ht="14.5" x14ac:dyDescent="0.3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spans="1:24" customFormat="1" ht="14.5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</row>
    <row r="3" spans="1:24" customFormat="1" ht="14.5" x14ac:dyDescent="0.3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</row>
    <row r="4" spans="1:24" customFormat="1" ht="14.5" x14ac:dyDescent="0.35">
      <c r="A4" s="18"/>
      <c r="B4" s="19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1"/>
      <c r="Q4" s="18"/>
      <c r="R4" s="18"/>
      <c r="S4" s="18"/>
      <c r="T4" s="18"/>
      <c r="U4" s="18"/>
      <c r="V4" s="18"/>
      <c r="W4" s="18"/>
      <c r="X4" s="18"/>
    </row>
    <row r="5" spans="1:24" customFormat="1" ht="18.5" x14ac:dyDescent="0.45">
      <c r="A5" s="18"/>
      <c r="B5" s="22"/>
      <c r="C5" s="23" t="s">
        <v>2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5"/>
      <c r="Q5" s="18"/>
      <c r="R5" s="18"/>
      <c r="S5" s="18"/>
      <c r="T5" s="18"/>
      <c r="U5" s="18"/>
      <c r="V5" s="18"/>
      <c r="W5" s="18"/>
      <c r="X5" s="18"/>
    </row>
    <row r="6" spans="1:24" customFormat="1" ht="14.5" x14ac:dyDescent="0.35">
      <c r="A6" s="18"/>
      <c r="B6" s="22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5"/>
      <c r="Q6" s="18"/>
      <c r="R6" s="18"/>
      <c r="S6" s="18"/>
      <c r="T6" s="18"/>
      <c r="U6" s="18"/>
      <c r="V6" s="18"/>
      <c r="W6" s="18"/>
      <c r="X6" s="18"/>
    </row>
    <row r="7" spans="1:24" customFormat="1" ht="15.5" x14ac:dyDescent="0.35">
      <c r="A7" s="18"/>
      <c r="B7" s="22"/>
      <c r="C7" s="27" t="s">
        <v>3</v>
      </c>
      <c r="D7" s="27"/>
      <c r="E7" s="27"/>
      <c r="F7" s="27"/>
      <c r="G7" s="27"/>
      <c r="H7" s="27"/>
      <c r="I7" s="28"/>
      <c r="J7" s="79"/>
      <c r="K7" s="29"/>
      <c r="L7" s="29"/>
      <c r="M7" s="29"/>
      <c r="N7" s="29"/>
      <c r="O7" s="29"/>
      <c r="P7" s="30"/>
      <c r="Q7" s="31"/>
      <c r="R7" s="31"/>
      <c r="S7" s="31"/>
      <c r="T7" s="31"/>
      <c r="U7" s="31"/>
      <c r="V7" s="31"/>
      <c r="W7" s="31"/>
      <c r="X7" s="31"/>
    </row>
    <row r="8" spans="1:24" customFormat="1" ht="15.5" x14ac:dyDescent="0.35">
      <c r="A8" s="18"/>
      <c r="B8" s="22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30"/>
      <c r="Q8" s="31"/>
      <c r="R8" s="31"/>
      <c r="S8" s="31"/>
      <c r="T8" s="31"/>
      <c r="U8" s="31"/>
      <c r="V8" s="31"/>
      <c r="W8" s="31"/>
      <c r="X8" s="31"/>
    </row>
    <row r="9" spans="1:24" customFormat="1" ht="15.5" x14ac:dyDescent="0.35">
      <c r="A9" s="18"/>
      <c r="B9" s="22"/>
      <c r="C9" s="27" t="s">
        <v>4</v>
      </c>
      <c r="D9" s="27"/>
      <c r="E9" s="27"/>
      <c r="F9" s="27"/>
      <c r="G9" s="27"/>
      <c r="H9" s="27"/>
      <c r="I9" s="28"/>
      <c r="J9" s="32" t="s">
        <v>1</v>
      </c>
      <c r="K9" s="29"/>
      <c r="L9" s="29"/>
      <c r="M9" s="29"/>
      <c r="N9" s="29"/>
      <c r="O9" s="29"/>
      <c r="P9" s="30"/>
      <c r="Q9" s="31"/>
      <c r="R9" s="31"/>
      <c r="S9" s="31"/>
      <c r="T9" s="31"/>
      <c r="U9" s="31"/>
      <c r="V9" s="31"/>
      <c r="W9" s="31"/>
      <c r="X9" s="31"/>
    </row>
    <row r="10" spans="1:24" customFormat="1" ht="15.5" x14ac:dyDescent="0.35">
      <c r="A10" s="18"/>
      <c r="B10" s="33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5"/>
      <c r="Q10" s="18"/>
      <c r="R10" s="18"/>
      <c r="S10" s="31"/>
      <c r="T10" s="31"/>
      <c r="U10" s="31"/>
      <c r="V10" s="31"/>
      <c r="W10" s="31"/>
      <c r="X10" s="31"/>
    </row>
    <row r="11" spans="1:24" customFormat="1" ht="15.5" x14ac:dyDescent="0.35">
      <c r="A11" s="18"/>
      <c r="B11" s="18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18"/>
      <c r="Q11" s="18"/>
      <c r="R11" s="18"/>
      <c r="S11" s="31"/>
      <c r="T11" s="31"/>
      <c r="U11" s="31"/>
      <c r="V11" s="31"/>
      <c r="W11" s="31"/>
      <c r="X11" s="31"/>
    </row>
    <row r="12" spans="1:24" customFormat="1" ht="15.5" x14ac:dyDescent="0.35">
      <c r="A12" s="18"/>
      <c r="B12" s="19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7"/>
      <c r="Q12" s="31"/>
      <c r="R12" s="31"/>
      <c r="S12" s="31"/>
      <c r="T12" s="31"/>
      <c r="U12" s="31"/>
      <c r="V12" s="31"/>
      <c r="W12" s="31"/>
      <c r="X12" s="31"/>
    </row>
    <row r="13" spans="1:24" customFormat="1" ht="15.5" x14ac:dyDescent="0.35">
      <c r="A13" s="18"/>
      <c r="B13" s="22"/>
      <c r="C13" s="27" t="s">
        <v>5</v>
      </c>
      <c r="D13" s="27"/>
      <c r="E13" s="27"/>
      <c r="F13" s="27"/>
      <c r="G13" s="27"/>
      <c r="H13" s="27"/>
      <c r="I13" s="28"/>
      <c r="J13" s="29" t="s">
        <v>6</v>
      </c>
      <c r="K13" s="29"/>
      <c r="L13" s="29"/>
      <c r="M13" s="29"/>
      <c r="N13" s="29"/>
      <c r="O13" s="29"/>
      <c r="P13" s="30"/>
      <c r="Q13" s="31"/>
      <c r="R13" s="31"/>
      <c r="S13" s="31"/>
      <c r="T13" s="31"/>
      <c r="U13" s="31"/>
      <c r="V13" s="31"/>
      <c r="W13" s="31"/>
      <c r="X13" s="31"/>
    </row>
    <row r="14" spans="1:24" customFormat="1" ht="15.5" x14ac:dyDescent="0.35">
      <c r="A14" s="18"/>
      <c r="B14" s="22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30"/>
      <c r="Q14" s="31"/>
      <c r="R14" s="31"/>
      <c r="S14" s="31"/>
      <c r="T14" s="31"/>
      <c r="U14" s="31"/>
      <c r="V14" s="31"/>
      <c r="W14" s="31"/>
      <c r="X14" s="31"/>
    </row>
    <row r="15" spans="1:24" customFormat="1" ht="15.5" x14ac:dyDescent="0.35">
      <c r="A15" s="18"/>
      <c r="B15" s="22"/>
      <c r="C15" s="27" t="s">
        <v>7</v>
      </c>
      <c r="D15" s="27"/>
      <c r="E15" s="27"/>
      <c r="F15" s="27"/>
      <c r="G15" s="27"/>
      <c r="H15" s="27"/>
      <c r="I15" s="28"/>
      <c r="J15" s="29" t="s">
        <v>8</v>
      </c>
      <c r="K15" s="29"/>
      <c r="L15" s="29"/>
      <c r="M15" s="29"/>
      <c r="N15" s="29"/>
      <c r="O15" s="29"/>
      <c r="P15" s="30"/>
      <c r="Q15" s="31"/>
      <c r="R15" s="31"/>
      <c r="S15" s="31"/>
      <c r="T15" s="31"/>
      <c r="U15" s="31"/>
      <c r="V15" s="31"/>
      <c r="W15" s="31"/>
      <c r="X15" s="31"/>
    </row>
    <row r="16" spans="1:24" customFormat="1" ht="7.9" customHeight="1" x14ac:dyDescent="0.35">
      <c r="A16" s="18"/>
      <c r="B16" s="33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8"/>
      <c r="Q16" s="31"/>
      <c r="R16" s="31"/>
      <c r="S16" s="31"/>
      <c r="T16" s="31"/>
      <c r="U16" s="31"/>
      <c r="V16" s="31"/>
      <c r="W16" s="31"/>
      <c r="X16" s="31"/>
    </row>
    <row r="17" spans="1:24" customFormat="1" ht="15.5" x14ac:dyDescent="0.35">
      <c r="A17" s="18"/>
      <c r="B17" s="18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</row>
    <row r="18" spans="1:24" customFormat="1" ht="15.4" customHeight="1" x14ac:dyDescent="0.3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</row>
    <row r="19" spans="1:24" customFormat="1" ht="72" hidden="1" customHeight="1" x14ac:dyDescent="0.35"/>
    <row r="20" spans="1:24" customFormat="1" ht="14.65" hidden="1" customHeight="1" x14ac:dyDescent="0.35"/>
    <row r="21" spans="1:24" customFormat="1" ht="14.5" hidden="1" x14ac:dyDescent="0.35"/>
    <row r="22" spans="1:24" customFormat="1" ht="14.5" hidden="1" x14ac:dyDescent="0.35"/>
    <row r="23" spans="1:24" customFormat="1" ht="14.5" hidden="1" x14ac:dyDescent="0.35"/>
    <row r="24" spans="1:24" customFormat="1" ht="14.5" hidden="1" x14ac:dyDescent="0.35"/>
    <row r="25" spans="1:24" customFormat="1" ht="14.5" hidden="1" x14ac:dyDescent="0.35"/>
    <row r="26" spans="1:24" customFormat="1" ht="14.5" hidden="1" x14ac:dyDescent="0.35"/>
    <row r="27" spans="1:24" customFormat="1" ht="14.5" hidden="1" x14ac:dyDescent="0.35"/>
    <row r="28" spans="1:24" customFormat="1" ht="14.5" hidden="1" x14ac:dyDescent="0.35"/>
    <row r="29" spans="1:24" customFormat="1" ht="14.5" hidden="1" x14ac:dyDescent="0.35"/>
    <row r="30" spans="1:24" customFormat="1" ht="14.5" hidden="1" x14ac:dyDescent="0.35"/>
    <row r="31" spans="1:24" customFormat="1" ht="14.5" hidden="1" x14ac:dyDescent="0.35"/>
    <row r="32" spans="1:24" customFormat="1" ht="14.5" hidden="1" x14ac:dyDescent="0.35"/>
    <row r="33" customFormat="1" ht="14.5" hidden="1" x14ac:dyDescent="0.35"/>
    <row r="34" customFormat="1" ht="14.5" hidden="1" x14ac:dyDescent="0.35"/>
    <row r="35" customFormat="1" ht="14.5" hidden="1" x14ac:dyDescent="0.35"/>
    <row r="36" customFormat="1" ht="14.5" hidden="1" x14ac:dyDescent="0.35"/>
    <row r="37" customFormat="1" ht="14.5" hidden="1" x14ac:dyDescent="0.35"/>
    <row r="38" customFormat="1" ht="14.5" hidden="1" x14ac:dyDescent="0.35"/>
    <row r="39" customFormat="1" ht="14.5" hidden="1" x14ac:dyDescent="0.35"/>
    <row r="40" customFormat="1" ht="14.5" hidden="1" x14ac:dyDescent="0.35"/>
    <row r="41" customFormat="1" ht="14.5" hidden="1" x14ac:dyDescent="0.35"/>
    <row r="42" customFormat="1" ht="14.5" hidden="1" x14ac:dyDescent="0.35"/>
    <row r="43" customFormat="1" ht="14.5" hidden="1" x14ac:dyDescent="0.35"/>
    <row r="44" customFormat="1" ht="14.5" hidden="1" x14ac:dyDescent="0.35"/>
    <row r="45" customFormat="1" ht="14.5" hidden="1" x14ac:dyDescent="0.35"/>
    <row r="46" customFormat="1" ht="14.5" hidden="1" x14ac:dyDescent="0.35"/>
    <row r="47" customFormat="1" ht="14.5" hidden="1" x14ac:dyDescent="0.35"/>
    <row r="48" customFormat="1" ht="14.5" hidden="1" x14ac:dyDescent="0.35"/>
    <row r="49" customFormat="1" ht="14.5" hidden="1" x14ac:dyDescent="0.35"/>
    <row r="50" customFormat="1" ht="14.5" hidden="1" x14ac:dyDescent="0.35"/>
    <row r="51" customFormat="1" ht="14.5" hidden="1" x14ac:dyDescent="0.35"/>
    <row r="52" customFormat="1" ht="14.5" hidden="1" x14ac:dyDescent="0.35"/>
    <row r="53" customFormat="1" ht="14.5" hidden="1" x14ac:dyDescent="0.35"/>
    <row r="54" customFormat="1" ht="14.5" hidden="1" x14ac:dyDescent="0.35"/>
    <row r="55" customFormat="1" ht="14.5" hidden="1" x14ac:dyDescent="0.35"/>
    <row r="56" customFormat="1" ht="14.5" hidden="1" x14ac:dyDescent="0.35"/>
    <row r="57" customFormat="1" ht="14.5" hidden="1" x14ac:dyDescent="0.35"/>
    <row r="58" customFormat="1" ht="14.5" hidden="1" x14ac:dyDescent="0.35"/>
    <row r="59" customFormat="1" ht="14.5" hidden="1" x14ac:dyDescent="0.35"/>
    <row r="60" customFormat="1" ht="14.5" hidden="1" x14ac:dyDescent="0.35"/>
    <row r="61" customFormat="1" ht="14.5" hidden="1" x14ac:dyDescent="0.35"/>
    <row r="62" customFormat="1" ht="14.5" hidden="1" x14ac:dyDescent="0.35"/>
    <row r="63" customFormat="1" ht="14.5" hidden="1" x14ac:dyDescent="0.35"/>
    <row r="64" customFormat="1" ht="14.5" hidden="1" x14ac:dyDescent="0.35"/>
    <row r="65" customFormat="1" ht="14.5" hidden="1" x14ac:dyDescent="0.35"/>
    <row r="66" customFormat="1" ht="14.5" hidden="1" x14ac:dyDescent="0.35"/>
    <row r="67" customFormat="1" ht="14.5" hidden="1" x14ac:dyDescent="0.35"/>
    <row r="68" customFormat="1" ht="14.5" hidden="1" x14ac:dyDescent="0.35"/>
    <row r="69" customFormat="1" ht="14.5" hidden="1" x14ac:dyDescent="0.35"/>
    <row r="70" customFormat="1" ht="14.5" hidden="1" x14ac:dyDescent="0.35"/>
    <row r="71" customFormat="1" ht="14.5" hidden="1" x14ac:dyDescent="0.35"/>
    <row r="72" customFormat="1" ht="14.5" hidden="1" x14ac:dyDescent="0.35"/>
    <row r="73" customFormat="1" ht="14.5" hidden="1" x14ac:dyDescent="0.35"/>
    <row r="74" customFormat="1" ht="14.5" hidden="1" x14ac:dyDescent="0.35"/>
    <row r="75" customFormat="1" ht="14.5" hidden="1" x14ac:dyDescent="0.35"/>
    <row r="76" customFormat="1" ht="14.5" hidden="1" x14ac:dyDescent="0.35"/>
    <row r="77" customFormat="1" ht="14.5" hidden="1" x14ac:dyDescent="0.35"/>
    <row r="78" customFormat="1" ht="14.5" hidden="1" x14ac:dyDescent="0.35"/>
    <row r="79" customFormat="1" ht="14.5" hidden="1" x14ac:dyDescent="0.35"/>
    <row r="80" customFormat="1" ht="14.5" hidden="1" x14ac:dyDescent="0.35"/>
    <row r="81" customFormat="1" ht="14.5" hidden="1" x14ac:dyDescent="0.35"/>
    <row r="82" customFormat="1" ht="14.5" hidden="1" x14ac:dyDescent="0.35"/>
    <row r="83" customFormat="1" ht="14.5" hidden="1" x14ac:dyDescent="0.35"/>
    <row r="84" customFormat="1" ht="14.5" hidden="1" x14ac:dyDescent="0.35"/>
    <row r="85" customFormat="1" ht="14.5" hidden="1" x14ac:dyDescent="0.35"/>
    <row r="86" customFormat="1" ht="14.5" hidden="1" x14ac:dyDescent="0.35"/>
    <row r="87" customFormat="1" ht="14.5" hidden="1" x14ac:dyDescent="0.35"/>
    <row r="88" customFormat="1" ht="14.5" hidden="1" x14ac:dyDescent="0.35"/>
    <row r="89" customFormat="1" ht="14.5" hidden="1" x14ac:dyDescent="0.35"/>
    <row r="90" customFormat="1" ht="14.5" hidden="1" x14ac:dyDescent="0.35"/>
    <row r="91" customFormat="1" ht="14.5" hidden="1" x14ac:dyDescent="0.35"/>
    <row r="92" customFormat="1" ht="14.5" hidden="1" x14ac:dyDescent="0.35"/>
    <row r="93" customFormat="1" ht="14.5" hidden="1" x14ac:dyDescent="0.35"/>
    <row r="94" customFormat="1" ht="14.5" hidden="1" x14ac:dyDescent="0.35"/>
    <row r="95" customFormat="1" ht="14.5" hidden="1" x14ac:dyDescent="0.35"/>
    <row r="96" customFormat="1" ht="14.5" hidden="1" x14ac:dyDescent="0.35"/>
    <row r="97" customFormat="1" ht="14.5" hidden="1" x14ac:dyDescent="0.35"/>
    <row r="98" customFormat="1" ht="14.5" hidden="1" x14ac:dyDescent="0.35"/>
    <row r="99" customFormat="1" ht="14.5" hidden="1" x14ac:dyDescent="0.35"/>
    <row r="100" customFormat="1" ht="14.5" hidden="1" x14ac:dyDescent="0.35"/>
    <row r="101" customFormat="1" ht="14.5" hidden="1" x14ac:dyDescent="0.35"/>
    <row r="102" customFormat="1" ht="14.5" hidden="1" x14ac:dyDescent="0.35"/>
    <row r="103" customFormat="1" ht="14.5" hidden="1" x14ac:dyDescent="0.35"/>
    <row r="104" customFormat="1" ht="14.5" hidden="1" x14ac:dyDescent="0.35"/>
    <row r="105" customFormat="1" ht="14.5" hidden="1" x14ac:dyDescent="0.35"/>
    <row r="106" customFormat="1" ht="14.5" hidden="1" x14ac:dyDescent="0.35"/>
    <row r="107" customFormat="1" ht="14.5" hidden="1" x14ac:dyDescent="0.35"/>
    <row r="108" customFormat="1" ht="14.5" hidden="1" x14ac:dyDescent="0.35"/>
    <row r="109" customFormat="1" ht="14.5" hidden="1" x14ac:dyDescent="0.35"/>
    <row r="110" customFormat="1" ht="14.5" hidden="1" x14ac:dyDescent="0.35"/>
    <row r="111" customFormat="1" ht="14.5" hidden="1" x14ac:dyDescent="0.35"/>
    <row r="112" customFormat="1" ht="14.5" hidden="1" x14ac:dyDescent="0.35"/>
    <row r="113" customFormat="1" ht="14.5" hidden="1" x14ac:dyDescent="0.35"/>
    <row r="114" customFormat="1" ht="14.5" hidden="1" x14ac:dyDescent="0.35"/>
    <row r="115" customFormat="1" ht="14.5" hidden="1" x14ac:dyDescent="0.35"/>
    <row r="116" customFormat="1" ht="14.5" hidden="1" x14ac:dyDescent="0.35"/>
    <row r="117" customFormat="1" ht="14.5" hidden="1" x14ac:dyDescent="0.35"/>
    <row r="118" customFormat="1" ht="14.5" hidden="1" x14ac:dyDescent="0.35"/>
    <row r="119" customFormat="1" ht="14.5" hidden="1" x14ac:dyDescent="0.35"/>
    <row r="120" customFormat="1" ht="14.5" hidden="1" x14ac:dyDescent="0.35"/>
    <row r="121" customFormat="1" ht="14.5" hidden="1" x14ac:dyDescent="0.35"/>
    <row r="122" customFormat="1" ht="14.5" hidden="1" x14ac:dyDescent="0.35"/>
    <row r="123" customFormat="1" ht="14.5" hidden="1" x14ac:dyDescent="0.35"/>
    <row r="124" customFormat="1" ht="14.5" hidden="1" x14ac:dyDescent="0.35"/>
    <row r="125" customFormat="1" ht="14.5" hidden="1" x14ac:dyDescent="0.35"/>
    <row r="126" customFormat="1" ht="14.5" hidden="1" x14ac:dyDescent="0.35"/>
    <row r="127" customFormat="1" ht="14.5" hidden="1" x14ac:dyDescent="0.35"/>
    <row r="128" customFormat="1" ht="14.5" hidden="1" x14ac:dyDescent="0.35"/>
    <row r="129" customFormat="1" ht="14.5" hidden="1" x14ac:dyDescent="0.35"/>
    <row r="130" customFormat="1" ht="14.5" hidden="1" x14ac:dyDescent="0.35"/>
    <row r="131" customFormat="1" ht="14.5" hidden="1" x14ac:dyDescent="0.35"/>
    <row r="132" customFormat="1" ht="14.5" hidden="1" x14ac:dyDescent="0.35"/>
    <row r="133" customFormat="1" ht="14.5" hidden="1" x14ac:dyDescent="0.35"/>
  </sheetData>
  <pageMargins left="0.7" right="0.7" top="0.75" bottom="0.75" header="0.3" footer="0.3"/>
  <pageSetup paperSize="9" orientation="portrait" r:id="rId1"/>
  <headerFooter differentFirst="1">
    <firstHeader xml:space="preserve">&amp;R&amp;G
</first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showGridLines="0" tabSelected="1" topLeftCell="B1" zoomScale="130" zoomScaleNormal="130" workbookViewId="0">
      <pane ySplit="4" topLeftCell="A15" activePane="bottomLeft" state="frozen"/>
      <selection pane="bottomLeft" activeCell="D21" sqref="D21"/>
    </sheetView>
  </sheetViews>
  <sheetFormatPr defaultColWidth="0" defaultRowHeight="14.5" x14ac:dyDescent="0.35"/>
  <cols>
    <col min="1" max="1" width="8.7265625" style="2" customWidth="1"/>
    <col min="2" max="2" width="48.7265625" style="2" customWidth="1"/>
    <col min="3" max="3" width="22.453125" style="2" customWidth="1"/>
    <col min="4" max="5" width="9.54296875" style="2" customWidth="1"/>
    <col min="6" max="6" width="16.1796875" style="2" customWidth="1"/>
    <col min="7" max="7" width="19.26953125" style="71" customWidth="1"/>
    <col min="8" max="8" width="26.7265625" style="2" customWidth="1"/>
    <col min="9" max="14" width="0" hidden="1" customWidth="1"/>
    <col min="15" max="16384" width="8.7265625" hidden="1"/>
  </cols>
  <sheetData>
    <row r="1" spans="2:11" x14ac:dyDescent="0.35">
      <c r="B1" s="1"/>
      <c r="C1" s="1"/>
      <c r="D1" s="1"/>
      <c r="E1" s="1"/>
      <c r="F1" s="1"/>
      <c r="G1" s="67"/>
      <c r="H1" s="1"/>
    </row>
    <row r="2" spans="2:11" ht="14.65" customHeight="1" x14ac:dyDescent="0.45">
      <c r="B2" s="47" t="s">
        <v>9</v>
      </c>
      <c r="C2" s="3"/>
      <c r="D2" s="3"/>
      <c r="E2" s="3"/>
      <c r="F2" s="3"/>
      <c r="G2" s="68"/>
      <c r="H2" s="3"/>
    </row>
    <row r="3" spans="2:11" x14ac:dyDescent="0.35">
      <c r="B3" s="4"/>
      <c r="C3" s="4"/>
      <c r="D3" s="4"/>
      <c r="E3" s="4"/>
      <c r="F3" s="4"/>
      <c r="G3" s="69"/>
      <c r="H3" s="4"/>
    </row>
    <row r="4" spans="2:11" ht="15" thickBot="1" x14ac:dyDescent="0.4">
      <c r="B4" s="5" t="s">
        <v>10</v>
      </c>
      <c r="C4" s="6" t="s">
        <v>11</v>
      </c>
      <c r="D4" s="6" t="s">
        <v>53</v>
      </c>
      <c r="E4" s="7">
        <v>2023</v>
      </c>
      <c r="F4" s="7">
        <v>2022</v>
      </c>
      <c r="G4" s="7">
        <v>2021</v>
      </c>
      <c r="H4" s="7">
        <v>2020</v>
      </c>
    </row>
    <row r="5" spans="2:11" x14ac:dyDescent="0.35">
      <c r="B5" s="8" t="s">
        <v>12</v>
      </c>
      <c r="C5" s="9"/>
      <c r="D5" s="9"/>
      <c r="E5" s="9"/>
      <c r="F5" s="9"/>
      <c r="G5" s="70"/>
      <c r="H5" s="10"/>
    </row>
    <row r="6" spans="2:11" x14ac:dyDescent="0.35">
      <c r="B6" s="11"/>
      <c r="C6" s="11"/>
      <c r="D6" s="11"/>
      <c r="E6" s="11"/>
      <c r="F6" s="11"/>
      <c r="G6" s="44"/>
      <c r="H6" s="10"/>
    </row>
    <row r="7" spans="2:11" x14ac:dyDescent="0.35">
      <c r="B7" s="48" t="s">
        <v>13</v>
      </c>
      <c r="C7" s="48" t="s">
        <v>14</v>
      </c>
      <c r="D7" s="48"/>
      <c r="E7" s="75">
        <f>E10+E14</f>
        <v>1202.1557055145793</v>
      </c>
      <c r="F7" s="75">
        <f>F10+F14</f>
        <v>947.46250752649291</v>
      </c>
      <c r="G7" s="39">
        <f>G10+G14</f>
        <v>939.70893937802452</v>
      </c>
      <c r="H7" s="39">
        <f>H10+H14</f>
        <v>866.63570253959108</v>
      </c>
    </row>
    <row r="8" spans="2:11" x14ac:dyDescent="0.35">
      <c r="B8" s="49" t="s">
        <v>15</v>
      </c>
      <c r="C8" s="48" t="s">
        <v>14</v>
      </c>
      <c r="D8" s="48"/>
      <c r="E8" s="75">
        <f>E10+E14+E17</f>
        <v>6201641.0608506985</v>
      </c>
      <c r="F8" s="75">
        <f>F10+F14+F17</f>
        <v>5758290.9584461944</v>
      </c>
      <c r="G8" s="46">
        <v>0</v>
      </c>
      <c r="H8" s="46">
        <v>0</v>
      </c>
    </row>
    <row r="9" spans="2:11" x14ac:dyDescent="0.35">
      <c r="B9" s="49" t="s">
        <v>16</v>
      </c>
      <c r="C9" s="48" t="s">
        <v>14</v>
      </c>
      <c r="D9" s="48"/>
      <c r="E9" s="75">
        <f>E22</f>
        <v>205760.38138373705</v>
      </c>
      <c r="F9" s="75">
        <f>F22</f>
        <v>243623.32769723519</v>
      </c>
      <c r="G9" s="46">
        <v>0</v>
      </c>
      <c r="H9" s="46">
        <v>0</v>
      </c>
    </row>
    <row r="10" spans="2:11" x14ac:dyDescent="0.35">
      <c r="B10" s="50" t="s">
        <v>17</v>
      </c>
      <c r="C10" s="48" t="s">
        <v>14</v>
      </c>
      <c r="D10" s="51"/>
      <c r="E10" s="39">
        <f>SUM(E11:E13)</f>
        <v>160.99729384786019</v>
      </c>
      <c r="F10" s="39">
        <f>SUM(F11:F13)</f>
        <v>190.11020919092823</v>
      </c>
      <c r="G10" s="39">
        <f>SUM(G11:G13)</f>
        <v>186.20859255995163</v>
      </c>
      <c r="H10" s="39">
        <f>SUM(H11:H13)</f>
        <v>158.53074427925642</v>
      </c>
    </row>
    <row r="11" spans="2:11" x14ac:dyDescent="0.35">
      <c r="B11" s="52" t="s">
        <v>18</v>
      </c>
      <c r="C11" s="48" t="s">
        <v>14</v>
      </c>
      <c r="D11" s="81"/>
      <c r="E11" s="82">
        <v>5.4299999999999999E-3</v>
      </c>
      <c r="F11" s="76">
        <v>0</v>
      </c>
      <c r="G11" s="76">
        <v>0.73080000000000001</v>
      </c>
      <c r="H11" s="75">
        <v>0</v>
      </c>
      <c r="I11" s="12"/>
    </row>
    <row r="12" spans="2:11" x14ac:dyDescent="0.35">
      <c r="B12" s="52" t="s">
        <v>19</v>
      </c>
      <c r="C12" s="48" t="s">
        <v>14</v>
      </c>
      <c r="D12" s="81"/>
      <c r="E12" s="75">
        <v>160.7915030158602</v>
      </c>
      <c r="F12" s="76">
        <v>189.95993856692823</v>
      </c>
      <c r="G12" s="76">
        <v>185.32752193595164</v>
      </c>
      <c r="H12" s="75">
        <v>158.38047365525642</v>
      </c>
    </row>
    <row r="13" spans="2:11" x14ac:dyDescent="0.35">
      <c r="B13" s="84" t="s">
        <v>20</v>
      </c>
      <c r="C13" s="48" t="s">
        <v>14</v>
      </c>
      <c r="D13" s="81"/>
      <c r="E13" s="82">
        <v>0.20036083199999996</v>
      </c>
      <c r="F13" s="82">
        <v>0.15027062399999999</v>
      </c>
      <c r="G13" s="82">
        <v>0.15027062399999999</v>
      </c>
      <c r="H13" s="83">
        <v>0.15027062399999999</v>
      </c>
      <c r="J13" s="12"/>
    </row>
    <row r="14" spans="2:11" x14ac:dyDescent="0.35">
      <c r="B14" s="85" t="s">
        <v>54</v>
      </c>
      <c r="C14" s="48" t="s">
        <v>14</v>
      </c>
      <c r="D14" s="81"/>
      <c r="E14" s="75">
        <f>E15+E16</f>
        <v>1041.1584116667191</v>
      </c>
      <c r="F14" s="75">
        <f>F15+F16</f>
        <v>757.35229833556468</v>
      </c>
      <c r="G14" s="75">
        <f>G15+G16</f>
        <v>753.5003468180729</v>
      </c>
      <c r="H14" s="75">
        <f>H15+H16</f>
        <v>708.10495826033468</v>
      </c>
    </row>
    <row r="15" spans="2:11" s="2" customFormat="1" x14ac:dyDescent="0.35">
      <c r="B15" s="84" t="s">
        <v>21</v>
      </c>
      <c r="C15" s="48" t="s">
        <v>14</v>
      </c>
      <c r="D15" s="51"/>
      <c r="E15" s="75">
        <v>885.34460268534895</v>
      </c>
      <c r="F15" s="76">
        <v>650.83875</v>
      </c>
      <c r="G15" s="63">
        <v>653.69524999999999</v>
      </c>
      <c r="H15" s="76">
        <v>608.02178500000002</v>
      </c>
      <c r="I15"/>
      <c r="J15"/>
      <c r="K15"/>
    </row>
    <row r="16" spans="2:11" s="2" customFormat="1" x14ac:dyDescent="0.35">
      <c r="B16" s="84" t="s">
        <v>22</v>
      </c>
      <c r="C16" s="48" t="s">
        <v>14</v>
      </c>
      <c r="D16" s="51"/>
      <c r="E16" s="76">
        <v>155.81380898137007</v>
      </c>
      <c r="F16" s="76">
        <v>106.51354833556464</v>
      </c>
      <c r="G16" s="63">
        <v>99.805096818072911</v>
      </c>
      <c r="H16" s="39">
        <v>100.0831732603347</v>
      </c>
      <c r="I16"/>
      <c r="J16"/>
      <c r="K16"/>
    </row>
    <row r="17" spans="1:11" s="2" customFormat="1" x14ac:dyDescent="0.35">
      <c r="B17" s="85" t="s">
        <v>23</v>
      </c>
      <c r="C17" s="48" t="s">
        <v>14</v>
      </c>
      <c r="D17" s="51"/>
      <c r="E17" s="78">
        <f>SUM(E18:E21)</f>
        <v>6200438.9051451841</v>
      </c>
      <c r="F17" s="78">
        <f>SUM(F18:F21)</f>
        <v>5757343.495938668</v>
      </c>
      <c r="G17" s="46">
        <v>0</v>
      </c>
      <c r="H17" s="46">
        <v>0</v>
      </c>
      <c r="I17"/>
      <c r="J17"/>
      <c r="K17"/>
    </row>
    <row r="18" spans="1:11" s="2" customFormat="1" x14ac:dyDescent="0.35">
      <c r="B18" s="80" t="s">
        <v>56</v>
      </c>
      <c r="C18" s="48" t="s">
        <v>14</v>
      </c>
      <c r="D18" s="53"/>
      <c r="E18" s="74">
        <v>73.92708576609671</v>
      </c>
      <c r="F18" s="74">
        <v>108</v>
      </c>
      <c r="G18" s="46">
        <v>0</v>
      </c>
      <c r="H18" s="46">
        <v>0</v>
      </c>
      <c r="I18"/>
      <c r="J18"/>
      <c r="K18"/>
    </row>
    <row r="19" spans="1:11" s="2" customFormat="1" x14ac:dyDescent="0.35">
      <c r="B19" s="80" t="s">
        <v>55</v>
      </c>
      <c r="C19" s="53"/>
      <c r="D19" s="53"/>
      <c r="E19" s="74">
        <v>1001.1508747981607</v>
      </c>
      <c r="F19" s="46">
        <v>0</v>
      </c>
      <c r="G19" s="46">
        <v>0</v>
      </c>
      <c r="H19" s="46">
        <v>0</v>
      </c>
      <c r="I19"/>
      <c r="J19"/>
      <c r="K19"/>
    </row>
    <row r="20" spans="1:11" s="2" customFormat="1" x14ac:dyDescent="0.35">
      <c r="B20" s="80" t="s">
        <v>57</v>
      </c>
      <c r="C20" s="48" t="s">
        <v>14</v>
      </c>
      <c r="D20" s="53"/>
      <c r="E20" s="74">
        <v>183.55281670049962</v>
      </c>
      <c r="F20" s="74">
        <v>183.55281670049962</v>
      </c>
      <c r="G20" s="46">
        <v>0</v>
      </c>
      <c r="H20" s="46">
        <v>0</v>
      </c>
      <c r="I20"/>
      <c r="J20"/>
      <c r="K20"/>
    </row>
    <row r="21" spans="1:11" s="2" customFormat="1" x14ac:dyDescent="0.35">
      <c r="B21" s="80" t="s">
        <v>58</v>
      </c>
      <c r="C21" s="48" t="s">
        <v>14</v>
      </c>
      <c r="D21" s="53"/>
      <c r="E21" s="45">
        <v>6199180.2743679192</v>
      </c>
      <c r="F21" s="45">
        <v>5757051.9431219678</v>
      </c>
      <c r="G21" s="46">
        <v>0</v>
      </c>
      <c r="H21" s="46">
        <v>0</v>
      </c>
      <c r="I21"/>
      <c r="J21"/>
      <c r="K21"/>
    </row>
    <row r="22" spans="1:11" s="2" customFormat="1" x14ac:dyDescent="0.35">
      <c r="B22" s="85" t="s">
        <v>16</v>
      </c>
      <c r="C22" s="48" t="s">
        <v>14</v>
      </c>
      <c r="D22" s="53"/>
      <c r="E22" s="86">
        <f>SUM(E23:E24)</f>
        <v>205760.38138373705</v>
      </c>
      <c r="F22" s="86">
        <f>SUM(F23:F24)</f>
        <v>243623.32769723519</v>
      </c>
      <c r="G22" s="46">
        <v>0</v>
      </c>
      <c r="H22" s="46">
        <v>0</v>
      </c>
      <c r="I22"/>
      <c r="J22"/>
      <c r="K22"/>
    </row>
    <row r="23" spans="1:11" s="2" customFormat="1" x14ac:dyDescent="0.35">
      <c r="B23" s="56" t="s">
        <v>24</v>
      </c>
      <c r="C23" s="48" t="s">
        <v>14</v>
      </c>
      <c r="D23" s="53"/>
      <c r="E23" s="63">
        <v>204587.34144489423</v>
      </c>
      <c r="F23" s="76">
        <v>242223.78258333332</v>
      </c>
      <c r="G23" s="46">
        <v>0</v>
      </c>
      <c r="H23" s="46">
        <v>0</v>
      </c>
      <c r="I23"/>
      <c r="J23"/>
      <c r="K23"/>
    </row>
    <row r="24" spans="1:11" s="2" customFormat="1" x14ac:dyDescent="0.35">
      <c r="B24" s="56" t="s">
        <v>25</v>
      </c>
      <c r="C24" s="48" t="s">
        <v>14</v>
      </c>
      <c r="D24" s="53"/>
      <c r="E24" s="63">
        <v>1173.0399388428207</v>
      </c>
      <c r="F24" s="76">
        <v>1399.5451139018719</v>
      </c>
      <c r="G24" s="46">
        <v>0</v>
      </c>
      <c r="H24" s="46">
        <v>0</v>
      </c>
      <c r="I24"/>
      <c r="J24"/>
      <c r="K24"/>
    </row>
    <row r="25" spans="1:11" s="2" customFormat="1" x14ac:dyDescent="0.35">
      <c r="B25" s="53"/>
      <c r="D25" s="53"/>
      <c r="E25" s="53"/>
      <c r="F25" s="53"/>
      <c r="G25" s="53"/>
      <c r="H25" s="53"/>
      <c r="I25"/>
      <c r="J25"/>
      <c r="K25"/>
    </row>
    <row r="26" spans="1:11" s="2" customFormat="1" x14ac:dyDescent="0.35">
      <c r="B26" s="57" t="s">
        <v>26</v>
      </c>
      <c r="D26" s="53"/>
      <c r="I26"/>
      <c r="J26"/>
      <c r="K26"/>
    </row>
    <row r="27" spans="1:11" s="2" customFormat="1" x14ac:dyDescent="0.35">
      <c r="B27" s="58" t="s">
        <v>27</v>
      </c>
      <c r="C27" s="88" t="s">
        <v>28</v>
      </c>
      <c r="D27" s="53"/>
      <c r="E27" s="40">
        <f>SUM(E28:E30)</f>
        <v>2736546.7538999999</v>
      </c>
      <c r="F27" s="40">
        <f>SUM(F28:F30)</f>
        <v>1970761.9007000001</v>
      </c>
      <c r="G27" s="40">
        <f>SUM(G28:G30)</f>
        <v>1929395.8984000001</v>
      </c>
      <c r="H27" s="40">
        <f>SUM(H28:H30)</f>
        <v>1743851.8378000001</v>
      </c>
      <c r="I27"/>
      <c r="J27"/>
      <c r="K27"/>
    </row>
    <row r="28" spans="1:11" s="2" customFormat="1" x14ac:dyDescent="0.35">
      <c r="B28" s="59" t="s">
        <v>29</v>
      </c>
      <c r="C28" s="88" t="s">
        <v>28</v>
      </c>
      <c r="D28" s="53"/>
      <c r="E28" s="74">
        <v>1352267</v>
      </c>
      <c r="F28" s="74">
        <v>660750</v>
      </c>
      <c r="G28" s="64">
        <v>663650</v>
      </c>
      <c r="H28" s="41">
        <v>617281</v>
      </c>
      <c r="I28"/>
      <c r="J28"/>
      <c r="K28"/>
    </row>
    <row r="29" spans="1:11" s="2" customFormat="1" x14ac:dyDescent="0.35">
      <c r="B29" s="59" t="s">
        <v>30</v>
      </c>
      <c r="C29" s="88" t="s">
        <v>28</v>
      </c>
      <c r="D29" s="55"/>
      <c r="E29" s="40">
        <v>551587.64</v>
      </c>
      <c r="F29" s="40">
        <v>325640</v>
      </c>
      <c r="G29" s="40">
        <v>305130.495</v>
      </c>
      <c r="H29" s="40">
        <v>305980.64799999999</v>
      </c>
      <c r="I29"/>
      <c r="J29"/>
      <c r="K29"/>
    </row>
    <row r="30" spans="1:11" s="94" customFormat="1" x14ac:dyDescent="0.35">
      <c r="A30" s="2"/>
      <c r="B30" s="85" t="s">
        <v>31</v>
      </c>
      <c r="C30" s="88" t="s">
        <v>28</v>
      </c>
      <c r="D30" s="53"/>
      <c r="E30" s="40">
        <f>E31*11.9+E33*11.9+E32*12.2</f>
        <v>832692.11389999988</v>
      </c>
      <c r="F30" s="40">
        <f>F31*11.9+F33*11.9+F32*12.2</f>
        <v>984371.90070000011</v>
      </c>
      <c r="G30" s="40">
        <f t="shared" ref="G30:H30" si="0">G31*11.9+G33*11.9+G32*12.2</f>
        <v>960615.40340000007</v>
      </c>
      <c r="H30" s="40">
        <f t="shared" si="0"/>
        <v>820590.18980000005</v>
      </c>
      <c r="I30" s="93"/>
      <c r="J30" s="93"/>
      <c r="K30" s="93"/>
    </row>
    <row r="31" spans="1:11" s="2" customFormat="1" x14ac:dyDescent="0.35">
      <c r="B31" s="54" t="s">
        <v>32</v>
      </c>
      <c r="C31" s="53" t="s">
        <v>59</v>
      </c>
      <c r="D31" s="53"/>
      <c r="E31" s="64">
        <v>80</v>
      </c>
      <c r="F31" s="64">
        <v>60</v>
      </c>
      <c r="G31" s="64">
        <v>60</v>
      </c>
      <c r="H31" s="41">
        <v>60</v>
      </c>
      <c r="I31"/>
      <c r="J31"/>
      <c r="K31"/>
    </row>
    <row r="32" spans="1:11" s="2" customFormat="1" x14ac:dyDescent="0.35">
      <c r="B32" s="54" t="s">
        <v>33</v>
      </c>
      <c r="C32" s="53" t="s">
        <v>59</v>
      </c>
      <c r="D32" s="53"/>
      <c r="E32" s="64">
        <v>6058.1399999999994</v>
      </c>
      <c r="F32" s="64">
        <v>5777.64</v>
      </c>
      <c r="G32" s="64">
        <v>5328.7199999999993</v>
      </c>
      <c r="H32" s="41">
        <v>5157.7299999999996</v>
      </c>
      <c r="I32"/>
      <c r="J32"/>
      <c r="K32"/>
    </row>
    <row r="33" spans="1:11" s="2" customFormat="1" x14ac:dyDescent="0.35">
      <c r="B33" s="54" t="s">
        <v>34</v>
      </c>
      <c r="C33" s="53" t="s">
        <v>59</v>
      </c>
      <c r="D33" s="53"/>
      <c r="E33" s="64">
        <v>63683.260999999991</v>
      </c>
      <c r="F33" s="64">
        <v>76737.03300000001</v>
      </c>
      <c r="G33" s="64">
        <v>75200.926000000007</v>
      </c>
      <c r="H33" s="41">
        <v>63609.402000000002</v>
      </c>
      <c r="I33"/>
      <c r="J33"/>
      <c r="K33"/>
    </row>
    <row r="34" spans="1:11" s="2" customFormat="1" x14ac:dyDescent="0.35">
      <c r="B34" s="54"/>
      <c r="C34" s="60"/>
      <c r="D34" s="60"/>
      <c r="E34" s="60"/>
      <c r="F34" s="60"/>
      <c r="G34" s="65"/>
      <c r="H34" s="61"/>
      <c r="I34"/>
      <c r="J34"/>
      <c r="K34"/>
    </row>
    <row r="35" spans="1:11" s="2" customFormat="1" ht="13.5" customHeight="1" x14ac:dyDescent="0.35">
      <c r="B35" s="57" t="s">
        <v>60</v>
      </c>
      <c r="D35" s="53"/>
      <c r="I35"/>
      <c r="J35"/>
      <c r="K35"/>
    </row>
    <row r="36" spans="1:11" s="2" customFormat="1" ht="26.15" customHeight="1" x14ac:dyDescent="0.35">
      <c r="B36" s="100" t="s">
        <v>35</v>
      </c>
      <c r="C36" s="101" t="s">
        <v>36</v>
      </c>
      <c r="D36" s="53"/>
      <c r="E36" s="13">
        <f>E7/E48</f>
        <v>3.5048271297801143</v>
      </c>
      <c r="F36" s="13">
        <f>F7/F48</f>
        <v>2.8198288914478957</v>
      </c>
      <c r="G36" s="13">
        <f>G7/G48</f>
        <v>2.8051013115761925</v>
      </c>
      <c r="H36" s="13">
        <f>H7/H48</f>
        <v>2.9477404848285409</v>
      </c>
      <c r="I36"/>
      <c r="J36"/>
      <c r="K36"/>
    </row>
    <row r="37" spans="1:11" ht="26.15" customHeight="1" x14ac:dyDescent="0.35">
      <c r="B37" s="102" t="s">
        <v>37</v>
      </c>
      <c r="C37" s="103" t="s">
        <v>38</v>
      </c>
      <c r="D37" s="42"/>
      <c r="E37" s="13">
        <f>E7/E49</f>
        <v>9.6024962099381703</v>
      </c>
      <c r="F37" s="13">
        <f t="shared" ref="F37:H37" si="1">F7/F49</f>
        <v>30.906266555535392</v>
      </c>
      <c r="G37" s="13">
        <f t="shared" si="1"/>
        <v>25.31543478927868</v>
      </c>
      <c r="H37" s="13">
        <f t="shared" si="1"/>
        <v>26.598603601362441</v>
      </c>
    </row>
    <row r="38" spans="1:11" ht="26.15" customHeight="1" x14ac:dyDescent="0.35">
      <c r="B38" s="102" t="s">
        <v>39</v>
      </c>
      <c r="C38" s="103" t="s">
        <v>61</v>
      </c>
      <c r="D38" s="42"/>
      <c r="E38" s="13">
        <f>E7/E50</f>
        <v>0.25186615045397709</v>
      </c>
      <c r="F38" s="13">
        <f t="shared" ref="F38:H38" si="2">F7/F50</f>
        <v>0.18901267393125668</v>
      </c>
      <c r="G38" s="13">
        <f t="shared" si="2"/>
        <v>0.20823887241795772</v>
      </c>
      <c r="H38" s="13">
        <f t="shared" si="2"/>
        <v>0.1959461445102274</v>
      </c>
    </row>
    <row r="39" spans="1:11" ht="26.15" customHeight="1" x14ac:dyDescent="0.35">
      <c r="B39" s="102" t="s">
        <v>40</v>
      </c>
      <c r="C39" s="103" t="s">
        <v>36</v>
      </c>
      <c r="D39" s="42"/>
      <c r="E39" s="13">
        <f>E8/E48</f>
        <v>18080.586183238189</v>
      </c>
      <c r="F39" s="13">
        <f>F8/F48</f>
        <v>17137.770709661294</v>
      </c>
      <c r="G39" s="13">
        <f>G8/G48</f>
        <v>0</v>
      </c>
      <c r="H39" s="13">
        <f>H8/H48</f>
        <v>0</v>
      </c>
    </row>
    <row r="40" spans="1:11" ht="26.15" customHeight="1" x14ac:dyDescent="0.35">
      <c r="B40" s="102" t="s">
        <v>41</v>
      </c>
      <c r="C40" s="103" t="s">
        <v>38</v>
      </c>
      <c r="D40" s="42"/>
      <c r="E40" s="13">
        <f>E8/E49</f>
        <v>49537.039593989226</v>
      </c>
      <c r="F40" s="13">
        <f t="shared" ref="F40:H40" si="3">F8/F49</f>
        <v>187835.69149419997</v>
      </c>
      <c r="G40" s="13">
        <f t="shared" si="3"/>
        <v>0</v>
      </c>
      <c r="H40" s="13">
        <f t="shared" si="3"/>
        <v>0</v>
      </c>
    </row>
    <row r="41" spans="1:11" ht="26.15" customHeight="1" x14ac:dyDescent="0.35">
      <c r="B41" s="102" t="s">
        <v>42</v>
      </c>
      <c r="C41" s="103" t="s">
        <v>61</v>
      </c>
      <c r="D41" s="42"/>
      <c r="E41" s="13">
        <f>E8/E50</f>
        <v>1299.3187598982295</v>
      </c>
      <c r="F41" s="13">
        <f>F8/F50</f>
        <v>1148.7419952600717</v>
      </c>
      <c r="G41" s="13">
        <f t="shared" ref="G41:H41" si="4">G8/G50</f>
        <v>0</v>
      </c>
      <c r="H41" s="13">
        <f t="shared" si="4"/>
        <v>0</v>
      </c>
    </row>
    <row r="42" spans="1:11" s="2" customFormat="1" x14ac:dyDescent="0.35">
      <c r="B42" s="58"/>
      <c r="C42" s="43"/>
      <c r="D42" s="43"/>
      <c r="E42" s="43"/>
      <c r="F42" s="43"/>
      <c r="G42" s="66"/>
      <c r="H42" s="16"/>
      <c r="I42"/>
      <c r="J42"/>
      <c r="K42"/>
    </row>
    <row r="43" spans="1:11" s="2" customFormat="1" x14ac:dyDescent="0.35">
      <c r="B43" s="57" t="s">
        <v>43</v>
      </c>
      <c r="D43" s="53"/>
      <c r="I43"/>
      <c r="J43"/>
      <c r="K43"/>
    </row>
    <row r="44" spans="1:11" s="2" customFormat="1" x14ac:dyDescent="0.35">
      <c r="B44" s="58" t="s">
        <v>44</v>
      </c>
      <c r="C44" s="53" t="s">
        <v>45</v>
      </c>
      <c r="D44" s="53"/>
      <c r="E44" s="77">
        <f>E27/E48</f>
        <v>7978.2704195335273</v>
      </c>
      <c r="F44" s="77">
        <f>F27/F48</f>
        <v>5865.3627997023814</v>
      </c>
      <c r="G44" s="77">
        <f>G27/G48</f>
        <v>5759.3907414925379</v>
      </c>
      <c r="H44" s="77">
        <f>H27/H48</f>
        <v>5931.4688360544224</v>
      </c>
      <c r="I44"/>
      <c r="J44"/>
      <c r="K44"/>
    </row>
    <row r="45" spans="1:11" x14ac:dyDescent="0.35">
      <c r="B45" s="58" t="s">
        <v>46</v>
      </c>
      <c r="C45" s="42" t="s">
        <v>47</v>
      </c>
      <c r="D45" s="53"/>
      <c r="E45" s="77">
        <f>E27/E49</f>
        <v>21858.798916064923</v>
      </c>
      <c r="F45" s="77">
        <f>F27/F49</f>
        <v>64286.335487343429</v>
      </c>
      <c r="G45" s="13">
        <f>$G$27/G49</f>
        <v>51977.260193965521</v>
      </c>
      <c r="H45" s="13">
        <f>$H$27/H49</f>
        <v>53521.939653796573</v>
      </c>
    </row>
    <row r="46" spans="1:11" s="2" customFormat="1" x14ac:dyDescent="0.35">
      <c r="B46" s="62"/>
      <c r="C46" s="14"/>
      <c r="D46" s="14"/>
      <c r="E46" s="14"/>
      <c r="F46" s="14"/>
      <c r="G46" s="66"/>
      <c r="H46" s="15"/>
      <c r="I46"/>
      <c r="J46"/>
      <c r="K46"/>
    </row>
    <row r="47" spans="1:11" s="17" customFormat="1" x14ac:dyDescent="0.35">
      <c r="B47" s="87" t="s">
        <v>48</v>
      </c>
      <c r="D47" s="88"/>
      <c r="E47" s="74"/>
      <c r="F47" s="74"/>
      <c r="G47" s="74"/>
      <c r="H47" s="89"/>
      <c r="I47" s="18"/>
      <c r="J47" s="18"/>
      <c r="K47" s="18"/>
    </row>
    <row r="48" spans="1:11" s="18" customFormat="1" x14ac:dyDescent="0.35">
      <c r="A48" s="17"/>
      <c r="B48" s="88" t="s">
        <v>49</v>
      </c>
      <c r="C48" s="88" t="s">
        <v>50</v>
      </c>
      <c r="D48" s="88"/>
      <c r="E48" s="74">
        <v>343</v>
      </c>
      <c r="F48" s="74">
        <v>336</v>
      </c>
      <c r="G48" s="74">
        <v>335</v>
      </c>
      <c r="H48" s="89">
        <v>294</v>
      </c>
    </row>
    <row r="49" spans="1:11" s="17" customFormat="1" x14ac:dyDescent="0.35">
      <c r="B49" s="88" t="s">
        <v>51</v>
      </c>
      <c r="C49" s="90" t="s">
        <v>52</v>
      </c>
      <c r="D49" s="91"/>
      <c r="E49" s="74">
        <f>125192000/1000000</f>
        <v>125.19199999999999</v>
      </c>
      <c r="F49" s="74">
        <f>30656000/1000000</f>
        <v>30.655999999999999</v>
      </c>
      <c r="G49" s="74">
        <f>37120000/1000000</f>
        <v>37.119999999999997</v>
      </c>
      <c r="H49" s="74">
        <f>32582000/1000000</f>
        <v>32.582000000000001</v>
      </c>
      <c r="I49" s="18"/>
      <c r="J49" s="18"/>
      <c r="K49" s="18"/>
    </row>
    <row r="50" spans="1:11" s="18" customFormat="1" x14ac:dyDescent="0.35">
      <c r="A50" s="17"/>
      <c r="B50" s="91" t="s">
        <v>62</v>
      </c>
      <c r="C50" s="90" t="s">
        <v>52</v>
      </c>
      <c r="D50" s="92"/>
      <c r="E50" s="13">
        <v>4772.994319989999</v>
      </c>
      <c r="F50" s="13">
        <v>5012.6930000000002</v>
      </c>
      <c r="G50" s="13">
        <v>4512.6490000000003</v>
      </c>
      <c r="H50" s="13">
        <v>4422.826</v>
      </c>
    </row>
    <row r="51" spans="1:11" s="18" customFormat="1" x14ac:dyDescent="0.35">
      <c r="A51" s="17"/>
      <c r="B51" s="91"/>
      <c r="C51" s="90"/>
      <c r="D51" s="92"/>
      <c r="E51" s="17"/>
      <c r="F51" s="17"/>
      <c r="G51" s="17"/>
      <c r="H51" s="17"/>
    </row>
    <row r="52" spans="1:11" x14ac:dyDescent="0.35">
      <c r="B52" s="43"/>
      <c r="C52" s="43"/>
      <c r="D52" s="43"/>
      <c r="E52" s="43"/>
      <c r="F52" s="43"/>
      <c r="G52" s="43"/>
      <c r="H52" s="43"/>
    </row>
    <row r="53" spans="1:11" x14ac:dyDescent="0.35">
      <c r="B53" s="92" t="s">
        <v>64</v>
      </c>
      <c r="C53" s="43"/>
      <c r="D53" s="43"/>
      <c r="E53" s="43"/>
      <c r="F53" s="43"/>
      <c r="G53" s="43"/>
      <c r="H53" s="43"/>
    </row>
    <row r="54" spans="1:11" x14ac:dyDescent="0.35">
      <c r="B54" s="92" t="s">
        <v>63</v>
      </c>
      <c r="C54" s="43"/>
      <c r="D54" s="43"/>
      <c r="E54" s="43"/>
      <c r="F54" s="43"/>
      <c r="G54" s="43"/>
      <c r="H54" s="43"/>
    </row>
    <row r="55" spans="1:11" x14ac:dyDescent="0.35">
      <c r="B55" s="95"/>
      <c r="C55" s="43"/>
      <c r="D55" s="104"/>
      <c r="E55" s="104"/>
      <c r="F55" s="104"/>
      <c r="G55" s="104"/>
      <c r="H55" s="43"/>
    </row>
    <row r="56" spans="1:11" x14ac:dyDescent="0.35">
      <c r="B56" s="96"/>
      <c r="C56" s="43"/>
      <c r="D56" s="43"/>
      <c r="E56" s="43"/>
      <c r="F56" s="43"/>
      <c r="G56" s="43"/>
      <c r="H56" s="43"/>
    </row>
    <row r="57" spans="1:11" x14ac:dyDescent="0.35">
      <c r="B57" s="97"/>
      <c r="C57" s="43"/>
      <c r="D57" s="43"/>
      <c r="E57" s="43"/>
      <c r="F57" s="43"/>
      <c r="G57" s="43"/>
      <c r="H57" s="43"/>
    </row>
    <row r="58" spans="1:11" x14ac:dyDescent="0.35">
      <c r="B58" s="96"/>
      <c r="C58" s="43"/>
      <c r="D58" s="43"/>
      <c r="E58" s="43"/>
      <c r="F58" s="43"/>
      <c r="G58" s="43"/>
      <c r="H58" s="43"/>
    </row>
    <row r="59" spans="1:11" x14ac:dyDescent="0.35">
      <c r="B59" s="96"/>
      <c r="C59" s="43"/>
      <c r="D59" s="43"/>
      <c r="E59" s="43"/>
      <c r="F59" s="43"/>
      <c r="G59" s="43"/>
      <c r="H59" s="43"/>
    </row>
    <row r="60" spans="1:11" ht="25.15" customHeight="1" x14ac:dyDescent="0.35">
      <c r="B60" s="96"/>
      <c r="C60" s="43"/>
      <c r="D60" s="43"/>
      <c r="E60" s="43"/>
      <c r="F60" s="43"/>
      <c r="G60" s="43"/>
      <c r="H60" s="43"/>
    </row>
    <row r="61" spans="1:11" x14ac:dyDescent="0.35">
      <c r="B61" s="96"/>
      <c r="C61" s="43"/>
      <c r="D61" s="43"/>
      <c r="E61" s="43"/>
      <c r="F61" s="43"/>
      <c r="G61" s="43"/>
      <c r="H61" s="43"/>
    </row>
    <row r="62" spans="1:11" x14ac:dyDescent="0.35">
      <c r="B62" s="96"/>
      <c r="C62" s="43"/>
      <c r="D62" s="43"/>
      <c r="E62" s="43"/>
      <c r="F62" s="43"/>
      <c r="G62" s="43"/>
      <c r="H62" s="43"/>
    </row>
    <row r="63" spans="1:11" x14ac:dyDescent="0.35">
      <c r="B63" s="96"/>
      <c r="C63" s="43"/>
      <c r="D63" s="43"/>
      <c r="E63" s="43"/>
      <c r="F63" s="43"/>
      <c r="G63" s="43"/>
      <c r="H63" s="43"/>
    </row>
    <row r="64" spans="1:11" x14ac:dyDescent="0.35">
      <c r="B64" s="87"/>
      <c r="C64" s="43"/>
      <c r="D64" s="43"/>
      <c r="E64" s="43"/>
      <c r="F64" s="43"/>
      <c r="G64" s="43"/>
      <c r="H64" s="43"/>
    </row>
    <row r="65" spans="1:8" ht="13.9" customHeight="1" x14ac:dyDescent="0.35">
      <c r="B65" s="98"/>
      <c r="C65" s="43" t="s">
        <v>0</v>
      </c>
      <c r="D65" s="43"/>
      <c r="E65" s="43"/>
      <c r="F65" s="43"/>
      <c r="G65" s="43"/>
      <c r="H65" s="43"/>
    </row>
    <row r="66" spans="1:8" x14ac:dyDescent="0.35">
      <c r="B66" s="99"/>
      <c r="C66" s="43"/>
      <c r="D66" s="43"/>
      <c r="E66" s="43"/>
      <c r="F66" s="43"/>
      <c r="G66" s="43"/>
      <c r="H66" s="43"/>
    </row>
    <row r="67" spans="1:8" x14ac:dyDescent="0.35">
      <c r="B67" s="72"/>
      <c r="C67" s="43"/>
      <c r="D67" s="43"/>
      <c r="E67" s="43"/>
      <c r="F67" s="43"/>
      <c r="G67" s="43"/>
      <c r="H67" s="43"/>
    </row>
    <row r="68" spans="1:8" x14ac:dyDescent="0.35">
      <c r="B68" s="72"/>
      <c r="C68" s="43"/>
      <c r="D68" s="43"/>
      <c r="E68" s="43"/>
      <c r="F68" s="43"/>
      <c r="G68" s="43"/>
      <c r="H68" s="43"/>
    </row>
    <row r="69" spans="1:8" s="18" customFormat="1" x14ac:dyDescent="0.35">
      <c r="A69" s="17"/>
      <c r="B69" s="72"/>
      <c r="C69" s="43"/>
      <c r="D69" s="43"/>
      <c r="E69" s="43"/>
      <c r="F69" s="43"/>
      <c r="G69" s="43"/>
      <c r="H69" s="43"/>
    </row>
    <row r="70" spans="1:8" x14ac:dyDescent="0.35">
      <c r="B70" s="72"/>
      <c r="C70" s="44"/>
      <c r="D70" s="44"/>
      <c r="E70" s="44"/>
      <c r="F70" s="44"/>
      <c r="G70" s="44"/>
      <c r="H70" s="44"/>
    </row>
    <row r="71" spans="1:8" x14ac:dyDescent="0.35">
      <c r="B71" s="73"/>
      <c r="C71" s="11"/>
      <c r="D71" s="11"/>
      <c r="E71" s="11"/>
      <c r="F71" s="11"/>
      <c r="G71" s="44"/>
      <c r="H71" s="10"/>
    </row>
    <row r="72" spans="1:8" x14ac:dyDescent="0.35">
      <c r="B72" s="73"/>
      <c r="C72" s="11"/>
      <c r="D72" s="11"/>
      <c r="E72" s="11"/>
      <c r="F72" s="11"/>
      <c r="G72" s="44"/>
      <c r="H72" s="11"/>
    </row>
    <row r="73" spans="1:8" x14ac:dyDescent="0.35">
      <c r="B73" s="11"/>
      <c r="C73" s="11"/>
      <c r="D73" s="11"/>
      <c r="E73" s="11"/>
      <c r="F73" s="11"/>
      <c r="G73" s="44"/>
      <c r="H73" s="11"/>
    </row>
    <row r="74" spans="1:8" x14ac:dyDescent="0.35">
      <c r="B74" s="11"/>
      <c r="C74" s="11"/>
      <c r="D74" s="11"/>
      <c r="E74" s="11"/>
      <c r="F74" s="11"/>
      <c r="G74" s="44"/>
      <c r="H74" s="11"/>
    </row>
    <row r="75" spans="1:8" x14ac:dyDescent="0.35">
      <c r="B75" s="11"/>
      <c r="C75" s="11"/>
      <c r="D75" s="11"/>
      <c r="E75" s="11"/>
      <c r="F75" s="11"/>
      <c r="G75" s="44"/>
      <c r="H75" s="11"/>
    </row>
    <row r="76" spans="1:8" x14ac:dyDescent="0.35">
      <c r="B76" s="11"/>
      <c r="C76" s="11"/>
      <c r="D76" s="11"/>
      <c r="E76" s="11"/>
      <c r="F76" s="11"/>
      <c r="G76" s="44"/>
      <c r="H76" s="11"/>
    </row>
    <row r="77" spans="1:8" x14ac:dyDescent="0.35">
      <c r="B77" s="11"/>
      <c r="C77" s="11"/>
      <c r="D77" s="11"/>
      <c r="E77" s="11"/>
      <c r="F77" s="11"/>
      <c r="G77" s="44"/>
      <c r="H77" s="11"/>
    </row>
    <row r="78" spans="1:8" x14ac:dyDescent="0.35">
      <c r="B78" s="11"/>
      <c r="C78" s="11"/>
      <c r="D78" s="11"/>
      <c r="E78" s="11"/>
      <c r="F78" s="11"/>
      <c r="G78" s="44"/>
      <c r="H78" s="11"/>
    </row>
    <row r="79" spans="1:8" x14ac:dyDescent="0.35">
      <c r="B79" s="11"/>
    </row>
  </sheetData>
  <mergeCells count="1">
    <mergeCell ref="D55:G55"/>
  </mergeCells>
  <pageMargins left="0.7" right="0.7" top="0.75" bottom="0.75" header="0.3" footer="0.3"/>
  <pageSetup paperSize="9" orientation="portrait" r:id="rId1"/>
  <headerFooter differentFirst="1">
    <firstHeader xml:space="preserve">&amp;R&amp;G
</first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Title</vt:lpstr>
      <vt:lpstr>GHG emissions &amp; Energy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2015-06-05T18:17:20Z</dcterms:created>
  <dcterms:modified xsi:type="dcterms:W3CDTF">2024-06-24T10:22:20Z</dcterms:modified>
  <cp:category/>
</cp:coreProperties>
</file>